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Notas" sheetId="1" r:id="rId4"/>
    <sheet name="Royalties detalle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<sst xmlns="http://schemas.openxmlformats.org/spreadsheetml/2006/main" uniqueCount="30">
  <si>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Herramienta facturación -&gt; Gestoría - informe previsión gastos cursos online</t>
  </si>
  <si>
    <t>- Formula utilitzada:</t>
  </si>
  <si>
    <t xml:space="preserve"> · Primeros 500€ están libres de publicidad.</t>
  </si>
  <si>
    <t xml:space="preserve"> · A partir de los 500€, se quita de publicidad el mismo % que tienen de royalties.</t>
  </si>
  <si>
    <t xml:space="preserve"> · EJ: ingresos 1100€ --&gt; A COBRAR =&gt; ( 500€ lliures + 600€ - (600€*royalties) ) * royalties </t>
  </si>
  <si>
    <t>ES</t>
  </si>
  <si>
    <t>nombre</t>
  </si>
  <si>
    <t>pais</t>
  </si>
  <si>
    <t>royalty_co</t>
  </si>
  <si>
    <t>pagado_sin_extras</t>
  </si>
  <si>
    <t>ventas</t>
  </si>
  <si>
    <t>venta_libre_de_publi</t>
  </si>
  <si>
    <t>venta_con_recargo_publi</t>
  </si>
  <si>
    <t>gasto_publi</t>
  </si>
  <si>
    <t>diferencia</t>
  </si>
  <si>
    <t>royalties</t>
  </si>
  <si>
    <t>Aitor Garay Sánchez</t>
  </si>
  <si>
    <t>es</t>
  </si>
  <si>
    <t>Alberto Sánchez Sierra</t>
  </si>
  <si>
    <t xml:space="preserve">Dr. Carles Munné Rodríguez </t>
  </si>
  <si>
    <t>Dr. Juan Carlos Bonito Gadella</t>
  </si>
  <si>
    <t>Irene Fernández Centellas</t>
  </si>
  <si>
    <t>José Miguel Aguililla Liñán</t>
  </si>
  <si>
    <t>Laura Pastor Sánchez</t>
  </si>
  <si>
    <t xml:space="preserve">Lorena Gutiérrez </t>
  </si>
  <si>
    <t>Nacho Pérez Domínguez</t>
  </si>
  <si>
    <t>Neus Suc Lerin</t>
  </si>
  <si>
    <t>Raquel Pérez García</t>
  </si>
  <si>
    <t>FR</t>
  </si>
  <si>
    <t>fr</t>
  </si>
</sst>
</file>

<file path=xl/styles.xml><?xml version="1.0" encoding="utf-8"?>
<styleSheet xmlns="http://schemas.openxmlformats.org/spreadsheetml/2006/main" xml:space="preserve">
  <numFmts count="1">
    <numFmt numFmtId="164" formatCode="#,##0_-&quot;€&quot;"/>
  </numFmts>
  <fonts count="1">
    <font>
      <b val="0"/>
      <i val="0"/>
      <strike val="0"/>
      <u val="none"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ebac0e"/>
        <bgColor rgb="FF000000"/>
      </patternFill>
    </fill>
    <fill>
      <patternFill patternType="solid">
        <fgColor rgb="FF2ecc71"/>
        <bgColor rgb="FF000000"/>
      </patternFill>
    </fill>
    <fill>
      <patternFill patternType="solid">
        <fgColor rgb="FFeafaf1"/>
        <bgColor rgb="FF000000"/>
      </patternFill>
    </fill>
    <fill>
      <patternFill patternType="solid">
        <fgColor rgb="FFf1c40f"/>
        <bgColor rgb="FF000000"/>
      </patternFill>
    </fill>
    <fill>
      <patternFill patternType="solid">
        <fgColor rgb="FFb7950b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9" fillId="4" borderId="1" applyFont="0" applyNumberFormat="1" applyFill="1" applyBorder="1" applyAlignment="0">
      <alignment horizontal="general" vertical="bottom" textRotation="0" wrapText="false" shrinkToFit="false"/>
    </xf>
    <xf xfId="0" fontId="0" numFmtId="164" fillId="4" borderId="1" applyFont="0" applyNumberFormat="1" applyFill="1" applyBorder="1" applyAlignment="0">
      <alignment horizontal="general" vertical="bottom" textRotation="0" wrapText="false" shrinkToFit="false"/>
    </xf>
    <xf xfId="0" fontId="0" numFmtId="9" fillId="0" borderId="1" applyFont="0" applyNumberFormat="1" applyFill="0" applyBorder="1" applyAlignment="0">
      <alignment horizontal="general" vertical="bottom" textRotation="0" wrapText="false" shrinkToFit="false"/>
    </xf>
    <xf xfId="0" fontId="0" numFmtId="164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164" fillId="5" borderId="1" applyFont="0" applyNumberFormat="1" applyFill="1" applyBorder="1" applyAlignment="0">
      <alignment horizontal="general" vertical="bottom" textRotation="0" wrapText="false" shrinkToFit="false"/>
    </xf>
    <xf xfId="0" fontId="0" numFmtId="10" fillId="6" borderId="1" applyFont="0" applyNumberFormat="1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2"/>
  <sheetViews>
    <sheetView tabSelected="0" workbookViewId="0" showGridLines="true" showRowColHeaders="1">
      <selection activeCell="J22" sqref="J22"/>
    </sheetView>
  </sheetViews>
  <sheetFormatPr defaultRowHeight="14.4" outlineLevelRow="0" outlineLevelCol="0"/>
  <cols>
    <col min="1" max="1" width="36" bestFit="true" customWidth="true" style="0"/>
    <col min="2" max="2" width="5" bestFit="true" customWidth="true" style="0"/>
    <col min="3" max="3" width="12" bestFit="true" customWidth="true" style="0"/>
    <col min="4" max="4" width="21" bestFit="true" customWidth="true" style="0"/>
    <col min="5" max="5" width="8" bestFit="true" customWidth="true" style="0"/>
    <col min="6" max="6" width="24" bestFit="true" customWidth="true" style="0"/>
    <col min="7" max="7" width="28" bestFit="true" customWidth="true" style="0"/>
    <col min="8" max="8" width="13" bestFit="true" customWidth="true" style="0"/>
    <col min="9" max="9" width="12" bestFit="true" customWidth="true" style="0"/>
    <col min="10" max="10" width="11" bestFit="true" customWidth="true" style="0"/>
  </cols>
  <sheetData>
    <row r="2" spans="1:10">
      <c r="A2" s="2" t="s">
        <v>5</v>
      </c>
    </row>
    <row r="3" spans="1:10">
      <c r="A3" s="3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</row>
    <row r="4" spans="1:10">
      <c r="A4" s="4" t="s">
        <v>16</v>
      </c>
      <c r="B4" s="4" t="s">
        <v>17</v>
      </c>
      <c r="C4" s="5">
        <v>0.35</v>
      </c>
      <c r="D4" s="6">
        <v>160.0</v>
      </c>
      <c r="E4" s="4">
        <v>1</v>
      </c>
      <c r="F4" s="6">
        <f>IF(D4&gt;500,500,D4)</f>
        <v>160</v>
      </c>
      <c r="G4" s="6">
        <f>D4-F4</f>
        <v>0</v>
      </c>
      <c r="H4" s="6">
        <f>G4*C4</f>
        <v>0</v>
      </c>
      <c r="I4" s="6">
        <f>F4+G4-H4</f>
        <v>160</v>
      </c>
      <c r="J4" s="6">
        <f>IF(I4*C4&gt;2500,2500,I4*C4)</f>
        <v>56</v>
      </c>
    </row>
    <row r="5" spans="1:10">
      <c r="A5" s="1" t="s">
        <v>18</v>
      </c>
      <c r="B5" s="1" t="s">
        <v>17</v>
      </c>
      <c r="C5" s="7">
        <v>0.35</v>
      </c>
      <c r="D5" s="8">
        <v>120.0</v>
      </c>
      <c r="E5" s="1">
        <v>1</v>
      </c>
      <c r="F5" s="8">
        <f>IF(D5&gt;500,500,D5)</f>
        <v>120</v>
      </c>
      <c r="G5" s="8">
        <f>D5-F5</f>
        <v>0</v>
      </c>
      <c r="H5" s="8">
        <f>G5*C5</f>
        <v>0</v>
      </c>
      <c r="I5" s="8">
        <f>F5+G5-H5</f>
        <v>120</v>
      </c>
      <c r="J5" s="8">
        <f>IF(I5*C5&gt;2500,2500,I5*C5)</f>
        <v>42</v>
      </c>
    </row>
    <row r="6" spans="1:10">
      <c r="A6" s="4" t="s">
        <v>19</v>
      </c>
      <c r="B6" s="4" t="s">
        <v>17</v>
      </c>
      <c r="C6" s="5">
        <v>0.35</v>
      </c>
      <c r="D6" s="6">
        <v>68.0</v>
      </c>
      <c r="E6" s="4">
        <v>1</v>
      </c>
      <c r="F6" s="6">
        <f>IF(D6&gt;500,500,D6)</f>
        <v>68</v>
      </c>
      <c r="G6" s="6">
        <f>D6-F6</f>
        <v>0</v>
      </c>
      <c r="H6" s="6">
        <f>G6*C6</f>
        <v>0</v>
      </c>
      <c r="I6" s="6">
        <f>F6+G6-H6</f>
        <v>68</v>
      </c>
      <c r="J6" s="6">
        <f>IF(I6*C6&gt;2500,2500,I6*C6)</f>
        <v>23.8</v>
      </c>
    </row>
    <row r="7" spans="1:10">
      <c r="A7" s="1" t="s">
        <v>20</v>
      </c>
      <c r="B7" s="1" t="s">
        <v>17</v>
      </c>
      <c r="C7" s="7">
        <v>0.4</v>
      </c>
      <c r="D7" s="8">
        <v>100.0</v>
      </c>
      <c r="E7" s="1">
        <v>1</v>
      </c>
      <c r="F7" s="8">
        <f>IF(D7&gt;500,500,D7)</f>
        <v>100</v>
      </c>
      <c r="G7" s="8">
        <f>D7-F7</f>
        <v>0</v>
      </c>
      <c r="H7" s="8">
        <f>G7*C7</f>
        <v>0</v>
      </c>
      <c r="I7" s="8">
        <f>F7+G7-H7</f>
        <v>100</v>
      </c>
      <c r="J7" s="8">
        <f>IF(I7*C7&gt;2500,2500,I7*C7)</f>
        <v>40</v>
      </c>
    </row>
    <row r="8" spans="1:10">
      <c r="A8" s="4" t="s">
        <v>21</v>
      </c>
      <c r="B8" s="4" t="s">
        <v>17</v>
      </c>
      <c r="C8" s="5">
        <v>0.5</v>
      </c>
      <c r="D8" s="6">
        <v>575.0</v>
      </c>
      <c r="E8" s="4">
        <v>2</v>
      </c>
      <c r="F8" s="6">
        <f>IF(D8&gt;500,500,D8)</f>
        <v>500</v>
      </c>
      <c r="G8" s="6">
        <f>D8-F8</f>
        <v>75</v>
      </c>
      <c r="H8" s="6">
        <f>G8*C8</f>
        <v>37.5</v>
      </c>
      <c r="I8" s="6">
        <f>F8+G8-H8</f>
        <v>537.5</v>
      </c>
      <c r="J8" s="6">
        <f>IF(I8*C8&gt;2500,2500,I8*C8)</f>
        <v>268.75</v>
      </c>
    </row>
    <row r="9" spans="1:10">
      <c r="A9" s="1" t="s">
        <v>22</v>
      </c>
      <c r="B9" s="1" t="s">
        <v>17</v>
      </c>
      <c r="C9" s="7">
        <v>0.35</v>
      </c>
      <c r="D9" s="8">
        <v>125.0</v>
      </c>
      <c r="E9" s="1">
        <v>1</v>
      </c>
      <c r="F9" s="8">
        <f>IF(D9&gt;500,500,D9)</f>
        <v>125</v>
      </c>
      <c r="G9" s="8">
        <f>D9-F9</f>
        <v>0</v>
      </c>
      <c r="H9" s="8">
        <f>G9*C9</f>
        <v>0</v>
      </c>
      <c r="I9" s="8">
        <f>F9+G9-H9</f>
        <v>125</v>
      </c>
      <c r="J9" s="8">
        <f>IF(I9*C9&gt;2500,2500,I9*C9)</f>
        <v>43.75</v>
      </c>
    </row>
    <row r="10" spans="1:10">
      <c r="A10" s="4" t="s">
        <v>23</v>
      </c>
      <c r="B10" s="4" t="s">
        <v>17</v>
      </c>
      <c r="C10" s="5">
        <v>0.35</v>
      </c>
      <c r="D10" s="6">
        <v>150.0</v>
      </c>
      <c r="E10" s="4">
        <v>1</v>
      </c>
      <c r="F10" s="6">
        <f>IF(D10&gt;500,500,D10)</f>
        <v>150</v>
      </c>
      <c r="G10" s="6">
        <f>D10-F10</f>
        <v>0</v>
      </c>
      <c r="H10" s="6">
        <f>G10*C10</f>
        <v>0</v>
      </c>
      <c r="I10" s="6">
        <f>F10+G10-H10</f>
        <v>150</v>
      </c>
      <c r="J10" s="6">
        <f>IF(I10*C10&gt;2500,2500,I10*C10)</f>
        <v>52.5</v>
      </c>
    </row>
    <row r="11" spans="1:10">
      <c r="A11" s="1" t="s">
        <v>24</v>
      </c>
      <c r="B11" s="1" t="s">
        <v>17</v>
      </c>
      <c r="C11" s="7">
        <v>0.35</v>
      </c>
      <c r="D11" s="8">
        <v>150.0</v>
      </c>
      <c r="E11" s="1">
        <v>1</v>
      </c>
      <c r="F11" s="8">
        <f>IF(D11&gt;500,500,D11)</f>
        <v>150</v>
      </c>
      <c r="G11" s="8">
        <f>D11-F11</f>
        <v>0</v>
      </c>
      <c r="H11" s="8">
        <f>G11*C11</f>
        <v>0</v>
      </c>
      <c r="I11" s="8">
        <f>F11+G11-H11</f>
        <v>150</v>
      </c>
      <c r="J11" s="8">
        <f>IF(I11*C11&gt;2500,2500,I11*C11)</f>
        <v>52.5</v>
      </c>
    </row>
    <row r="12" spans="1:10">
      <c r="A12" s="4" t="s">
        <v>25</v>
      </c>
      <c r="B12" s="4" t="s">
        <v>17</v>
      </c>
      <c r="C12" s="5">
        <v>0.4</v>
      </c>
      <c r="D12" s="6">
        <v>220.0</v>
      </c>
      <c r="E12" s="4">
        <v>1</v>
      </c>
      <c r="F12" s="6">
        <f>IF(D12&gt;500,500,D12)</f>
        <v>220</v>
      </c>
      <c r="G12" s="6">
        <f>D12-F12</f>
        <v>0</v>
      </c>
      <c r="H12" s="6">
        <f>G12*C12</f>
        <v>0</v>
      </c>
      <c r="I12" s="6">
        <f>F12+G12-H12</f>
        <v>220</v>
      </c>
      <c r="J12" s="6">
        <f>IF(I12*C12&gt;2500,2500,I12*C12)</f>
        <v>88</v>
      </c>
    </row>
    <row r="13" spans="1:10">
      <c r="A13" s="1" t="s">
        <v>26</v>
      </c>
      <c r="B13" s="1" t="s">
        <v>17</v>
      </c>
      <c r="C13" s="7">
        <v>0.4</v>
      </c>
      <c r="D13" s="8">
        <v>190.0</v>
      </c>
      <c r="E13" s="1">
        <v>1</v>
      </c>
      <c r="F13" s="8">
        <f>IF(D13&gt;500,500,D13)</f>
        <v>190</v>
      </c>
      <c r="G13" s="8">
        <f>D13-F13</f>
        <v>0</v>
      </c>
      <c r="H13" s="8">
        <f>G13*C13</f>
        <v>0</v>
      </c>
      <c r="I13" s="8">
        <f>F13+G13-H13</f>
        <v>190</v>
      </c>
      <c r="J13" s="8">
        <f>IF(I13*C13&gt;2500,2500,I13*C13)</f>
        <v>76</v>
      </c>
    </row>
    <row r="14" spans="1:10">
      <c r="A14" s="4" t="s">
        <v>27</v>
      </c>
      <c r="B14" s="4" t="s">
        <v>17</v>
      </c>
      <c r="C14" s="5">
        <v>0.4</v>
      </c>
      <c r="D14" s="6">
        <v>200.0</v>
      </c>
      <c r="E14" s="4">
        <v>1</v>
      </c>
      <c r="F14" s="6">
        <f>IF(D14&gt;500,500,D14)</f>
        <v>200</v>
      </c>
      <c r="G14" s="6">
        <f>D14-F14</f>
        <v>0</v>
      </c>
      <c r="H14" s="6">
        <f>G14*C14</f>
        <v>0</v>
      </c>
      <c r="I14" s="6">
        <f>F14+G14-H14</f>
        <v>200</v>
      </c>
      <c r="J14" s="6">
        <f>IF(I14*C14&gt;2500,2500,I14*C14)</f>
        <v>80</v>
      </c>
    </row>
    <row r="15" spans="1:10">
      <c r="D15" s="10">
        <f>SUM(D4:D14)</f>
        <v>2058</v>
      </c>
      <c r="E15" s="9">
        <f>SUM(E4:E14)</f>
        <v>12</v>
      </c>
      <c r="H15" s="10">
        <f>SUM(H4:H14)</f>
        <v>37.5</v>
      </c>
      <c r="J15" s="10">
        <f>SUM(J4:J14)</f>
        <v>823.3</v>
      </c>
    </row>
    <row r="16" spans="1:10">
      <c r="H16" s="11">
        <f>H15/D15</f>
        <v>0.018221574344023</v>
      </c>
      <c r="J16" s="11">
        <f>J15/D15</f>
        <v>0.40004859086492</v>
      </c>
    </row>
    <row r="18" spans="1:10">
      <c r="A18" s="2" t="s">
        <v>28</v>
      </c>
    </row>
    <row r="19" spans="1:10">
      <c r="A19" s="3" t="s">
        <v>6</v>
      </c>
      <c r="B19" s="3" t="s">
        <v>7</v>
      </c>
      <c r="C19" s="3" t="s">
        <v>8</v>
      </c>
      <c r="D19" s="3" t="s">
        <v>9</v>
      </c>
      <c r="E19" s="3" t="s">
        <v>10</v>
      </c>
      <c r="F19" s="3" t="s">
        <v>11</v>
      </c>
      <c r="G19" s="3" t="s">
        <v>12</v>
      </c>
      <c r="H19" s="3" t="s">
        <v>13</v>
      </c>
      <c r="I19" s="3" t="s">
        <v>14</v>
      </c>
      <c r="J19" s="3" t="s">
        <v>15</v>
      </c>
    </row>
    <row r="20" spans="1:10">
      <c r="A20" s="4" t="s">
        <v>19</v>
      </c>
      <c r="B20" s="4" t="s">
        <v>29</v>
      </c>
      <c r="C20" s="5">
        <v>0.35</v>
      </c>
      <c r="D20" s="6">
        <v>247.0</v>
      </c>
      <c r="E20" s="4">
        <v>1</v>
      </c>
      <c r="F20" s="6">
        <f>IF(D20&gt;500,500,D20)</f>
        <v>247</v>
      </c>
      <c r="G20" s="6">
        <f>D20-F20</f>
        <v>0</v>
      </c>
      <c r="H20" s="6">
        <f>G20*C20</f>
        <v>0</v>
      </c>
      <c r="I20" s="6">
        <f>F20+G20-H20</f>
        <v>247</v>
      </c>
      <c r="J20" s="6">
        <f>IF(I20*C20&gt;2500,2500,I20*C20)</f>
        <v>86.45</v>
      </c>
    </row>
    <row r="21" spans="1:10">
      <c r="D21" s="10">
        <f>SUM(D20:D20)</f>
        <v>247</v>
      </c>
      <c r="E21" s="9">
        <f>SUM(E20:E20)</f>
        <v>1</v>
      </c>
      <c r="H21" s="10">
        <f>SUM(H20:H20)</f>
        <v>0</v>
      </c>
      <c r="J21" s="10">
        <f>SUM(J20:J20)</f>
        <v>86.45</v>
      </c>
    </row>
    <row r="22" spans="1:10">
      <c r="H22" s="11">
        <f>H21/D21</f>
        <v>0</v>
      </c>
      <c r="J22" s="11">
        <f>J21/D21</f>
        <v>0.35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Notas</vt:lpstr>
      <vt:lpstr>Royalties detalle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2023-11-14T18:07:35+01:00</dcterms:created>
  <dcterms:modified xsi:type="dcterms:W3CDTF">2023-11-14T18:07:35+01:00</dcterms:modified>
  <dc:title>Untitled Spreadsheet</dc:title>
  <dc:description/>
  <dc:subject/>
  <cp:keywords/>
  <cp:category/>
</cp:coreProperties>
</file>